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_Unternehmen\3_Inspirited\1a_Inspirited Experts\6_Programm &amp; Produkte\# Leadership-Training 2023\Webinare\"/>
    </mc:Choice>
  </mc:AlternateContent>
  <xr:revisionPtr revIDLastSave="0" documentId="8_{99B7C2A7-338E-49B2-BECC-C03B959D43E4}" xr6:coauthVersionLast="47" xr6:coauthVersionMax="47" xr10:uidLastSave="{00000000-0000-0000-0000-000000000000}"/>
  <bookViews>
    <workbookView xWindow="-108" yWindow="-108" windowWidth="23256" windowHeight="12576" activeTab="2" xr2:uid="{7489A681-8DF2-4AD0-A065-01CCD3877501}"/>
  </bookViews>
  <sheets>
    <sheet name="Umsatzkalender" sheetId="1" r:id="rId1"/>
    <sheet name="Kostenkalender" sheetId="2" r:id="rId2"/>
    <sheet name="Jahresübersicht" sheetId="3" r:id="rId3"/>
    <sheet name="Kontenmodel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4" l="1"/>
  <c r="N8" i="4"/>
  <c r="N7" i="4"/>
  <c r="N6" i="4"/>
  <c r="M9" i="4"/>
  <c r="M8" i="4"/>
  <c r="M7" i="4"/>
  <c r="M6" i="4"/>
  <c r="L9" i="4"/>
  <c r="L8" i="4"/>
  <c r="L7" i="4"/>
  <c r="L6" i="4"/>
  <c r="K9" i="4"/>
  <c r="K8" i="4"/>
  <c r="K7" i="4"/>
  <c r="K6" i="4"/>
  <c r="J9" i="4"/>
  <c r="J8" i="4"/>
  <c r="J7" i="4"/>
  <c r="J6" i="4"/>
  <c r="I9" i="4"/>
  <c r="I8" i="4"/>
  <c r="I7" i="4"/>
  <c r="I6" i="4"/>
  <c r="H9" i="4"/>
  <c r="H8" i="4"/>
  <c r="H7" i="4"/>
  <c r="H6" i="4"/>
  <c r="G9" i="4"/>
  <c r="G8" i="4"/>
  <c r="G7" i="4"/>
  <c r="G6" i="4"/>
  <c r="F9" i="4"/>
  <c r="F8" i="4"/>
  <c r="F7" i="4"/>
  <c r="F6" i="4"/>
  <c r="E9" i="4"/>
  <c r="E8" i="4"/>
  <c r="E7" i="4"/>
  <c r="E6" i="4"/>
  <c r="D9" i="4"/>
  <c r="D8" i="4"/>
  <c r="D7" i="4"/>
  <c r="D6" i="4"/>
  <c r="C9" i="4"/>
  <c r="C8" i="4"/>
  <c r="C7" i="4"/>
  <c r="C6" i="4"/>
  <c r="D5" i="4"/>
  <c r="E5" i="4"/>
  <c r="F5" i="4"/>
  <c r="G5" i="4"/>
  <c r="H5" i="4"/>
  <c r="I5" i="4"/>
  <c r="J5" i="4"/>
  <c r="K5" i="4"/>
  <c r="L5" i="4"/>
  <c r="M5" i="4"/>
  <c r="N5" i="4"/>
  <c r="C5" i="4"/>
  <c r="C6" i="3"/>
  <c r="D6" i="3"/>
  <c r="E6" i="3"/>
  <c r="F6" i="3"/>
  <c r="G6" i="3"/>
  <c r="H6" i="3"/>
  <c r="I6" i="3"/>
  <c r="J6" i="3"/>
  <c r="K6" i="3"/>
  <c r="L6" i="3"/>
  <c r="M6" i="3"/>
  <c r="B6" i="3"/>
  <c r="M21" i="2"/>
  <c r="L21" i="2"/>
  <c r="K21" i="2"/>
  <c r="J21" i="2"/>
  <c r="I21" i="2"/>
  <c r="H21" i="2"/>
  <c r="G21" i="2"/>
  <c r="F21" i="2"/>
  <c r="E21" i="2"/>
  <c r="D21" i="2"/>
  <c r="C21" i="2"/>
  <c r="B21" i="2"/>
  <c r="C5" i="3"/>
  <c r="D5" i="3"/>
  <c r="E5" i="3"/>
  <c r="E9" i="3" s="1"/>
  <c r="F5" i="3"/>
  <c r="G5" i="3"/>
  <c r="H5" i="3"/>
  <c r="I5" i="3"/>
  <c r="I9" i="3" s="1"/>
  <c r="J5" i="3"/>
  <c r="K5" i="3"/>
  <c r="L5" i="3"/>
  <c r="M5" i="3"/>
  <c r="M9" i="3" s="1"/>
  <c r="B5" i="3"/>
  <c r="M11" i="2"/>
  <c r="L11" i="2"/>
  <c r="L9" i="3" s="1"/>
  <c r="K11" i="2"/>
  <c r="K9" i="3" s="1"/>
  <c r="J11" i="2"/>
  <c r="J9" i="3" s="1"/>
  <c r="I11" i="2"/>
  <c r="H11" i="2"/>
  <c r="H9" i="3" s="1"/>
  <c r="G11" i="2"/>
  <c r="G9" i="3" s="1"/>
  <c r="F11" i="2"/>
  <c r="F9" i="3" s="1"/>
  <c r="E11" i="2"/>
  <c r="D11" i="2"/>
  <c r="D9" i="3" s="1"/>
  <c r="C11" i="2"/>
  <c r="C9" i="3" s="1"/>
  <c r="B11" i="2"/>
  <c r="B9" i="3" s="1"/>
  <c r="C17" i="1"/>
  <c r="D17" i="1"/>
  <c r="E17" i="1"/>
  <c r="F17" i="1"/>
  <c r="G17" i="1"/>
  <c r="H17" i="1"/>
  <c r="I17" i="1"/>
  <c r="J17" i="1"/>
  <c r="K17" i="1"/>
  <c r="L17" i="1"/>
  <c r="M17" i="1"/>
  <c r="B17" i="1"/>
</calcChain>
</file>

<file path=xl/sharedStrings.xml><?xml version="1.0" encoding="utf-8"?>
<sst xmlns="http://schemas.openxmlformats.org/spreadsheetml/2006/main" count="92" uniqueCount="44">
  <si>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</si>
  <si>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</si>
  <si>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</si>
  <si>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</si>
  <si>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</si>
  <si>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</si>
  <si>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</si>
  <si>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</si>
  <si>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</si>
  <si>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</si>
  <si>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</si>
  <si>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</si>
  <si>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Ergebnis</t>
  </si>
  <si>
    <t>Einnahmequelle</t>
  </si>
  <si>
    <t>Jahresübersicht</t>
  </si>
  <si>
    <t>Kostenkalender</t>
  </si>
  <si>
    <t>Umsatzkalender</t>
  </si>
  <si>
    <t>Kosten/Erlöse</t>
  </si>
  <si>
    <t>Umsatz</t>
  </si>
  <si>
    <t>Kosten</t>
  </si>
  <si>
    <t>Sonstiges</t>
  </si>
  <si>
    <t>Bemerkungen</t>
  </si>
  <si>
    <t>Fixkosten</t>
  </si>
  <si>
    <t>Herstellkosten</t>
  </si>
  <si>
    <t>Gehälter</t>
  </si>
  <si>
    <t>Miete, Telefon, Internet</t>
  </si>
  <si>
    <t>Beiträge und Gebühren</t>
  </si>
  <si>
    <t>Kontenmodell (Beispiel)</t>
  </si>
  <si>
    <t>Rohertrag</t>
  </si>
  <si>
    <t>Einnahme/Konto</t>
  </si>
  <si>
    <t>Betriebskosten-Konto</t>
  </si>
  <si>
    <t>Gewinn-Konto*</t>
  </si>
  <si>
    <t>Inhabergehaltskonto*</t>
  </si>
  <si>
    <t>Steuer-Konto*</t>
  </si>
  <si>
    <t>*</t>
  </si>
  <si>
    <t xml:space="preserve">Diese Konten solltest du als separate Tagesgeldkonten einrichten. </t>
  </si>
  <si>
    <t>Vom Inhabergehaltskonto aus kannst du regelmäßig dein Gehalt überweisen. In erfolgreichen Zeiten bleibt ein Rest auf diesem Konto, den du in schwierigeren Zeiten nutzen kannst. So bleibt dein Gehalt konstant(er)</t>
  </si>
  <si>
    <t>Von den Gewinn- und Steuer-Konten solltest du in regelmäßigen Abständen auf Konten, die deinem Zugriff quasi entzogen sind, überweisen.</t>
  </si>
  <si>
    <t>Hier trägst du deine (geplanten) Umsätze ein!</t>
  </si>
  <si>
    <t>Hier trägst du deine (geplanten) Kosten ein. Aufgeteilt nach Fix- und Herstellkosten</t>
  </si>
  <si>
    <t>Diese Übersicht füllt sich deinen Einträgen in den beiden anderen Tabellen entsprechend.</t>
  </si>
  <si>
    <t>Diese Übersicht füllt sich den Einträgen im Umsatz- und Kostenkalender entsprechend. Möglicherweise musst du mit weit niedrigeren Zuteilungen beginnen!</t>
  </si>
  <si>
    <t>Zuteilungen in %</t>
  </si>
  <si>
    <t>Die Prozente kannst du ändern - je nachdem, was sich für dich anbietet.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</si>
</sst>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0" fontId="2" fillId="0" borderId="1" xfId="2"/>
    <xf numFmtId="44" fontId="0" fillId="0" borderId="0" xfId="1" applyFont="1"/>
    <xf numFmtId="44" fontId="0" fillId="0" borderId="0" xfId="1" applyNumberFormat="1" applyFont="1"/>
    <xf numFmtId="44" fontId="1" fillId="0" borderId="0" xfId="0" applyNumberFormat="1" applyFont="1"/>
    <xf numFmtId="8" fontId="0" fillId="0" borderId="0" xfId="1" applyNumberFormat="1" applyFont="1"/>
    <xf numFmtId="8" fontId="1" fillId="0" borderId="0" xfId="0" applyNumberFormat="1" applyFont="1"/>
    <xf numFmtId="8" fontId="0" fillId="0" borderId="0" xfId="0" applyNumberFormat="1" applyFont="1"/>
    <xf numFmtId="9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vertical="top" wrapText="1"/>
    </xf>
  </cellXfs>
  <cellStyles count="3">
    <cellStyle name="Standard" xfId="0" builtinId="0"/>
    <cellStyle name="Überschrift 3" xfId="2" builtinId="18"/>
    <cellStyle name="Währung" xfId="1" builtinId="4"/>
  </cellStyles>
  <dxfs count="100"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CD3CA1-F159-4A4E-920B-34EEFC2C1A5E}" name="Tabelle1" displayName="Tabelle1" ref="A4:M17" totalsRowCount="1" dataCellStyle="Währung">
  <autoFilter ref="A4:M16" xr:uid="{2ECD3CA1-F159-4A4E-920B-34EEFC2C1A5E}"/>
  <tableColumns count="13">
    <tableColumn id="2" xr3:uid="{F5EE3DB3-4C2E-408F-A4CA-FE667C2AE54A}" name="Einnahmequelle" dataCellStyle="Währung"/>
    <tableColumn id="27" xr3:uid="{A6A84DC9-9ABD-4FE9-AC40-246F749BEC85}" name="Januar" totalsRowFunction="sum" dataDxfId="99" totalsRowDxfId="98" dataCellStyle="Währung" totalsRowCellStyle="Währung"/>
    <tableColumn id="3" xr3:uid="{7C559784-A9CF-45B2-94F5-2523A07810B3}" name="Februar" totalsRowFunction="sum" totalsRowDxfId="97" dataCellStyle="Währung" totalsRowCellStyle="Währung"/>
    <tableColumn id="4" xr3:uid="{6386B13F-44DE-4D57-8645-2627CA90F02E}" name="März" totalsRowFunction="sum" totalsRowDxfId="96" dataCellStyle="Währung" totalsRowCellStyle="Währung"/>
    <tableColumn id="5" xr3:uid="{844D1331-1D56-46E0-90BB-4E2004D66B14}" name="April" totalsRowFunction="sum" totalsRowDxfId="95" dataCellStyle="Währung" totalsRowCellStyle="Währung"/>
    <tableColumn id="6" xr3:uid="{A81E5AAD-6F2E-4B58-91CF-34E9C45901BE}" name="Mai" totalsRowFunction="sum" totalsRowDxfId="94" dataCellStyle="Währung" totalsRowCellStyle="Währung"/>
    <tableColumn id="7" xr3:uid="{8BA36F1E-7510-459F-9757-E7C73085A9D7}" name="Juni" totalsRowFunction="sum" totalsRowDxfId="93" dataCellStyle="Währung" totalsRowCellStyle="Währung"/>
    <tableColumn id="8" xr3:uid="{AD76F800-99D8-42A1-AD49-B57485B44D45}" name="Juli" totalsRowFunction="sum" totalsRowDxfId="92" dataCellStyle="Währung" totalsRowCellStyle="Währung"/>
    <tableColumn id="9" xr3:uid="{68C26378-2F7E-4178-B836-B08236D05740}" name="August" totalsRowFunction="sum" totalsRowDxfId="91" dataCellStyle="Währung" totalsRowCellStyle="Währung"/>
    <tableColumn id="10" xr3:uid="{C5C12094-6F26-4E6F-A667-51353C781949}" name="September" totalsRowFunction="sum" totalsRowDxfId="90" dataCellStyle="Währung" totalsRowCellStyle="Währung"/>
    <tableColumn id="11" xr3:uid="{A0B773E6-59E6-4555-887A-96425A3C6E70}" name="Oktober" totalsRowFunction="sum" totalsRowDxfId="89" dataCellStyle="Währung" totalsRowCellStyle="Währung"/>
    <tableColumn id="12" xr3:uid="{39864842-D727-43E4-AFBD-2EF6705EECBE}" name="November" totalsRowFunction="sum" totalsRowDxfId="88" dataCellStyle="Währung" totalsRowCellStyle="Währung"/>
    <tableColumn id="13" xr3:uid="{9C07D570-4664-406F-901C-9F60DDB23BE7}" name="Dezember" totalsRowFunction="sum" totalsRowDxfId="87" dataCellStyle="Währung" totalsRowCellStyle="Währung"/>
  </tableColumns>
  <tableStyleInfo name="TableStyleLight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BA1BE2-BE24-4C6B-9A69-571B68BCDA76}" name="Tabelle13" displayName="Tabelle13" ref="A4:M11" totalsRowCount="1" dataCellStyle="Währung">
  <autoFilter ref="A4:M10" xr:uid="{12BA1BE2-BE24-4C6B-9A69-571B68BCDA76}"/>
  <tableColumns count="13">
    <tableColumn id="2" xr3:uid="{E3D5A04B-B972-4299-97D5-A7635C1D3205}" name="Fixkosten" dataCellStyle="Währung"/>
    <tableColumn id="27" xr3:uid="{73B88B18-3D8B-4278-B826-422B285B98E8}" name="Januar" totalsRowFunction="sum" dataDxfId="86" totalsRowDxfId="62" dataCellStyle="Währung"/>
    <tableColumn id="3" xr3:uid="{2DEB3914-72C0-4498-9527-7EB738A5A302}" name="Februar" totalsRowFunction="sum" dataDxfId="85" totalsRowDxfId="61" dataCellStyle="Währung"/>
    <tableColumn id="4" xr3:uid="{64E594C8-5DC9-4131-8B23-D209EBE12AAA}" name="März" totalsRowFunction="sum" dataDxfId="84" totalsRowDxfId="60" dataCellStyle="Währung"/>
    <tableColumn id="5" xr3:uid="{2DDB837F-AB3C-4D87-A24F-810F88B15FFE}" name="April" totalsRowFunction="sum" dataDxfId="83" totalsRowDxfId="59" dataCellStyle="Währung"/>
    <tableColumn id="6" xr3:uid="{464BC9F3-AA6C-4232-A1C3-DA9E75A5DC8C}" name="Mai" totalsRowFunction="sum" dataDxfId="82" totalsRowDxfId="58" dataCellStyle="Währung"/>
    <tableColumn id="7" xr3:uid="{0E3D48C2-7F95-4F92-A965-C46B2F5F35F3}" name="Juni" totalsRowFunction="sum" dataDxfId="81" totalsRowDxfId="57" dataCellStyle="Währung"/>
    <tableColumn id="8" xr3:uid="{093B00A8-035A-48DA-8CED-FBBB82C04A43}" name="Juli" totalsRowFunction="sum" dataDxfId="80" totalsRowDxfId="56" dataCellStyle="Währung"/>
    <tableColumn id="9" xr3:uid="{33752C14-392A-4D82-A33A-065569115229}" name="August" totalsRowFunction="sum" dataDxfId="79" totalsRowDxfId="55" dataCellStyle="Währung"/>
    <tableColumn id="10" xr3:uid="{8EDBE3F8-DB06-4C4A-B406-343062DCB106}" name="September" totalsRowFunction="sum" dataDxfId="78" totalsRowDxfId="54" dataCellStyle="Währung"/>
    <tableColumn id="11" xr3:uid="{881345C0-452E-4199-ACC9-94DFA4EA7381}" name="Oktober" totalsRowFunction="sum" dataDxfId="77" totalsRowDxfId="53" dataCellStyle="Währung"/>
    <tableColumn id="12" xr3:uid="{B85958B0-300D-4745-A16D-FFF5C826440C}" name="November" totalsRowFunction="sum" dataDxfId="76" totalsRowDxfId="52" dataCellStyle="Währung"/>
    <tableColumn id="13" xr3:uid="{233FD881-17E0-4844-A5FF-02E29CC82146}" name="Dezember" totalsRowFunction="sum" dataDxfId="75" totalsRowDxfId="51" dataCellStyle="Währung"/>
  </tableColumns>
  <tableStyleInfo name="TableStyleLight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D4BAAA-B86A-4DB2-9AD6-73860B848EBA}" name="Tabelle135" displayName="Tabelle135" ref="A14:M21" totalsRowCount="1" dataCellStyle="Währung">
  <autoFilter ref="A14:M20" xr:uid="{E5D4BAAA-B86A-4DB2-9AD6-73860B848EBA}"/>
  <tableColumns count="13">
    <tableColumn id="2" xr3:uid="{3D2C3C4A-B86B-4225-978B-4A0CA89DE21B}" name="Herstellkosten" dataCellStyle="Währung"/>
    <tableColumn id="27" xr3:uid="{5D42A7AB-6552-4521-B9F6-02F174479FA9}" name="Januar" totalsRowFunction="sum" dataDxfId="50" totalsRowDxfId="38" dataCellStyle="Währung"/>
    <tableColumn id="3" xr3:uid="{EBB41FB4-7AC6-4203-9334-7BEE4DFF5E69}" name="Februar" totalsRowFunction="sum" dataDxfId="49" totalsRowDxfId="37" dataCellStyle="Währung"/>
    <tableColumn id="4" xr3:uid="{4F5719CD-EA56-4DC5-9CB7-4E91696F03E4}" name="März" totalsRowFunction="sum" dataDxfId="48" totalsRowDxfId="36" dataCellStyle="Währung"/>
    <tableColumn id="5" xr3:uid="{A59E80E1-BAF8-4A89-AEF1-BDD689ACB0E3}" name="April" totalsRowFunction="sum" dataDxfId="47" totalsRowDxfId="35" dataCellStyle="Währung"/>
    <tableColumn id="6" xr3:uid="{F5A8ECE2-6966-41F3-AA18-F867D489E306}" name="Mai" totalsRowFunction="sum" dataDxfId="46" totalsRowDxfId="34" dataCellStyle="Währung"/>
    <tableColumn id="7" xr3:uid="{64868F44-7C97-44A6-8F7F-78F35862603C}" name="Juni" totalsRowFunction="sum" dataDxfId="45" totalsRowDxfId="33" dataCellStyle="Währung"/>
    <tableColumn id="8" xr3:uid="{6C1C7A6A-8940-49CB-A2B6-3169F2FFE26E}" name="Juli" totalsRowFunction="sum" dataDxfId="44" totalsRowDxfId="32" dataCellStyle="Währung"/>
    <tableColumn id="9" xr3:uid="{B36CD03A-9217-4454-96E8-B07B733246B7}" name="August" totalsRowFunction="sum" dataDxfId="43" totalsRowDxfId="31" dataCellStyle="Währung"/>
    <tableColumn id="10" xr3:uid="{380F61D5-1F42-4631-A0CF-717ED619F516}" name="September" totalsRowFunction="sum" dataDxfId="42" totalsRowDxfId="30" dataCellStyle="Währung"/>
    <tableColumn id="11" xr3:uid="{6F3B5196-D0AF-451B-B0A4-0080E92D9D98}" name="Oktober" totalsRowFunction="sum" dataDxfId="41" totalsRowDxfId="29" dataCellStyle="Währung"/>
    <tableColumn id="12" xr3:uid="{F5542F21-9AA0-4C19-B1D5-88C2560EC717}" name="November" totalsRowFunction="sum" dataDxfId="40" totalsRowDxfId="28" dataCellStyle="Währung"/>
    <tableColumn id="13" xr3:uid="{F2C4AA21-8FC5-40DF-969E-367EEAEE5337}" name="Dezember" totalsRowFunction="sum" dataDxfId="39" totalsRowDxfId="27" dataCellStyle="Währung"/>
  </tableColumns>
  <tableStyleInfo name="TableStyleLight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E8FBEF-34E4-4AE5-B65F-E9A95FBED6A4}" name="Tabelle134" displayName="Tabelle134" ref="A4:M9" totalsRowCount="1" dataCellStyle="Währung">
  <autoFilter ref="A4:M8" xr:uid="{0AE8FBEF-34E4-4AE5-B65F-E9A95FBED6A4}"/>
  <tableColumns count="13">
    <tableColumn id="2" xr3:uid="{8E2273BD-F12B-429F-B1B8-DEE9BC883747}" name="Kosten/Erlöse" totalsRowLabel="Ergebnis" dataCellStyle="Währung"/>
    <tableColumn id="27" xr3:uid="{5108840C-C1FA-4AD7-855F-3D21004A50CE}" name="Januar" totalsRowFunction="sum" dataDxfId="63" totalsRowDxfId="26" dataCellStyle="Währung"/>
    <tableColumn id="3" xr3:uid="{83A647B8-B973-4E37-BFEF-CA72AE69CFFE}" name="Februar" totalsRowFunction="sum" dataDxfId="74" totalsRowDxfId="25" dataCellStyle="Währung"/>
    <tableColumn id="4" xr3:uid="{BC9A06CA-52BD-4F63-8A87-60B444365389}" name="März" totalsRowFunction="sum" dataDxfId="73" totalsRowDxfId="24" dataCellStyle="Währung"/>
    <tableColumn id="5" xr3:uid="{16C106FF-3E38-4BA9-A01D-2D410BB8DAA5}" name="April" totalsRowFunction="sum" dataDxfId="72" totalsRowDxfId="23" dataCellStyle="Währung"/>
    <tableColumn id="6" xr3:uid="{A26F5B43-8A70-437E-A1B0-2A568BC43715}" name="Mai" totalsRowFunction="sum" dataDxfId="71" totalsRowDxfId="22" dataCellStyle="Währung"/>
    <tableColumn id="7" xr3:uid="{233967E0-232F-45C0-A125-E4435E8F69BE}" name="Juni" totalsRowFunction="sum" dataDxfId="70" totalsRowDxfId="21" dataCellStyle="Währung"/>
    <tableColumn id="8" xr3:uid="{7ED6269F-6633-4526-8BC4-9F914DDB6F07}" name="Juli" totalsRowFunction="sum" dataDxfId="69" totalsRowDxfId="20" dataCellStyle="Währung"/>
    <tableColumn id="9" xr3:uid="{0D7DC9E8-2DE4-4F41-B1E1-C1208BCBF589}" name="August" totalsRowFunction="sum" dataDxfId="68" totalsRowDxfId="19" dataCellStyle="Währung"/>
    <tableColumn id="10" xr3:uid="{2F28D5E5-2A46-43C9-9983-C157315617C7}" name="September" totalsRowFunction="sum" dataDxfId="67" totalsRowDxfId="18" dataCellStyle="Währung"/>
    <tableColumn id="11" xr3:uid="{01B132E6-130D-48C6-980C-3E70DF638035}" name="Oktober" totalsRowFunction="sum" dataDxfId="66" totalsRowDxfId="17" dataCellStyle="Währung"/>
    <tableColumn id="12" xr3:uid="{4AA9A191-E8D9-442C-8FAF-10FEBD7AEEE5}" name="November" totalsRowFunction="sum" dataDxfId="65" totalsRowDxfId="16" dataCellStyle="Währung"/>
    <tableColumn id="13" xr3:uid="{FDD14340-F818-45A4-B9F9-437A7288A63D}" name="Dezember" totalsRowFunction="sum" dataDxfId="64" totalsRowDxfId="15" dataCellStyle="Währung"/>
  </tableColumns>
  <tableStyleInfo name="TableStyleLight1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224505-F481-4FDD-96BE-F92E8790211A}" name="Tabelle16" displayName="Tabelle16" ref="A4:N9" totalsRowShown="0" headerRowDxfId="0" dataCellStyle="Währung">
  <autoFilter ref="A4:N9" xr:uid="{43224505-F481-4FDD-96BE-F92E8790211A}"/>
  <tableColumns count="14">
    <tableColumn id="2" xr3:uid="{8B8E1799-EBB6-45BC-BC41-8B5F169116C2}" name="Einnahme/Konto" dataCellStyle="Währung"/>
    <tableColumn id="28" xr3:uid="{7324E04A-CCA6-42D2-9F0B-C0ACC209CD29}" name="Zuteilungen in %" dataDxfId="14" dataCellStyle="Währung"/>
    <tableColumn id="27" xr3:uid="{DF966FCF-3D14-4944-B204-1971D9487955}" name="Januar" dataDxfId="12" totalsRowDxfId="13" dataCellStyle="Währung"/>
    <tableColumn id="3" xr3:uid="{BFD47DAE-A6A6-4FF2-BF24-D2B2B0832A08}" name="Februar" totalsRowDxfId="11" dataCellStyle="Währung"/>
    <tableColumn id="4" xr3:uid="{49096E8C-BA0A-4A8A-B91B-194A59374B98}" name="März" totalsRowDxfId="10" dataCellStyle="Währung"/>
    <tableColumn id="5" xr3:uid="{27246922-F7F9-47C0-B841-EB60F3E55737}" name="April" totalsRowDxfId="9" dataCellStyle="Währung"/>
    <tableColumn id="6" xr3:uid="{870C1DE8-3C7E-4CE4-AC8F-25281F713DAB}" name="Mai" totalsRowDxfId="8" dataCellStyle="Währung"/>
    <tableColumn id="7" xr3:uid="{CC4EB69A-1168-4448-9E5C-3B4D76F75D60}" name="Juni" totalsRowDxfId="7" dataCellStyle="Währung"/>
    <tableColumn id="8" xr3:uid="{0D76314C-90D6-4DEB-ABF4-3F2E59E98EA9}" name="Juli" totalsRowDxfId="6" dataCellStyle="Währung"/>
    <tableColumn id="9" xr3:uid="{F68B49D3-10F9-49C7-9AA8-0AF84A7BB3C6}" name="August" totalsRowDxfId="5" dataCellStyle="Währung"/>
    <tableColumn id="10" xr3:uid="{6E50D5E3-E20D-44C2-91C4-7A9D16AFC0E9}" name="September" totalsRowDxfId="4" dataCellStyle="Währung"/>
    <tableColumn id="11" xr3:uid="{EB7571D4-1CF1-4F6E-9188-950EC261B847}" name="Oktober" totalsRowDxfId="3" dataCellStyle="Währung"/>
    <tableColumn id="12" xr3:uid="{22817E35-EA5A-426E-A193-FD06F54EA098}" name="November" totalsRowDxfId="2" dataCellStyle="Währung"/>
    <tableColumn id="13" xr3:uid="{B8168C6F-04A6-424D-8448-AFC451FA6477}" name="Dezember" totalsRowDxfId="1" dataCellStyle="Währung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1EB2-CB23-48D2-988B-80EBFF97DA8F}">
  <dimension ref="A1:M17"/>
  <sheetViews>
    <sheetView workbookViewId="0">
      <selection activeCell="C2" sqref="C2"/>
    </sheetView>
  </sheetViews>
  <sheetFormatPr baseColWidth="10" defaultRowHeight="14.4" x14ac:dyDescent="0.3"/>
  <cols>
    <col min="1" max="1" width="22.44140625" customWidth="1"/>
  </cols>
  <sheetData>
    <row r="1" spans="1:13" ht="15" thickBot="1" x14ac:dyDescent="0.35">
      <c r="A1" s="1" t="s">
        <v>16</v>
      </c>
      <c r="C1" t="s">
        <v>38</v>
      </c>
    </row>
    <row r="4" spans="1:13" x14ac:dyDescent="0.3">
      <c r="A4" t="s">
        <v>13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3">
      <c r="B17" s="4">
        <f>SUBTOTAL(109,Tabelle1[Januar])</f>
        <v>0</v>
      </c>
      <c r="C17" s="4">
        <f>SUBTOTAL(109,Tabelle1[Februar])</f>
        <v>0</v>
      </c>
      <c r="D17" s="4">
        <f>SUBTOTAL(109,Tabelle1[März])</f>
        <v>0</v>
      </c>
      <c r="E17" s="4">
        <f>SUBTOTAL(109,Tabelle1[April])</f>
        <v>0</v>
      </c>
      <c r="F17" s="4">
        <f>SUBTOTAL(109,Tabelle1[Mai])</f>
        <v>0</v>
      </c>
      <c r="G17" s="4">
        <f>SUBTOTAL(109,Tabelle1[Juni])</f>
        <v>0</v>
      </c>
      <c r="H17" s="4">
        <f>SUBTOTAL(109,Tabelle1[Juli])</f>
        <v>0</v>
      </c>
      <c r="I17" s="4">
        <f>SUBTOTAL(109,Tabelle1[August])</f>
        <v>0</v>
      </c>
      <c r="J17" s="4">
        <f>SUBTOTAL(109,Tabelle1[September])</f>
        <v>0</v>
      </c>
      <c r="K17" s="4">
        <f>SUBTOTAL(109,Tabelle1[Oktober])</f>
        <v>0</v>
      </c>
      <c r="L17" s="4">
        <f>SUBTOTAL(109,Tabelle1[November])</f>
        <v>0</v>
      </c>
      <c r="M17" s="4">
        <f>SUBTOTAL(109,Tabelle1[Dezember])</f>
        <v>0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6A14-50BB-4BA6-9D9B-A5C393984065}">
  <dimension ref="A1:M21"/>
  <sheetViews>
    <sheetView workbookViewId="0">
      <selection activeCell="C2" sqref="C2"/>
    </sheetView>
  </sheetViews>
  <sheetFormatPr baseColWidth="10" defaultRowHeight="14.4" x14ac:dyDescent="0.3"/>
  <cols>
    <col min="1" max="1" width="22.44140625" customWidth="1"/>
  </cols>
  <sheetData>
    <row r="1" spans="1:13" ht="15" thickBot="1" x14ac:dyDescent="0.35">
      <c r="A1" s="1" t="s">
        <v>15</v>
      </c>
      <c r="C1" t="s">
        <v>39</v>
      </c>
    </row>
    <row r="4" spans="1:13" x14ac:dyDescent="0.3">
      <c r="A4" t="s">
        <v>22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</row>
    <row r="5" spans="1:13" x14ac:dyDescent="0.3">
      <c r="A5" s="2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3">
      <c r="A6" s="2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2" t="s">
        <v>26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3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3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3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3">
      <c r="B11" s="6">
        <f>SUBTOTAL(109,Tabelle13[Januar])</f>
        <v>0</v>
      </c>
      <c r="C11" s="6">
        <f>SUBTOTAL(109,Tabelle13[Februar])</f>
        <v>0</v>
      </c>
      <c r="D11" s="6">
        <f>SUBTOTAL(109,Tabelle13[März])</f>
        <v>0</v>
      </c>
      <c r="E11" s="6">
        <f>SUBTOTAL(109,Tabelle13[April])</f>
        <v>0</v>
      </c>
      <c r="F11" s="6">
        <f>SUBTOTAL(109,Tabelle13[Mai])</f>
        <v>0</v>
      </c>
      <c r="G11" s="6">
        <f>SUBTOTAL(109,Tabelle13[Juni])</f>
        <v>0</v>
      </c>
      <c r="H11" s="6">
        <f>SUBTOTAL(109,Tabelle13[Juli])</f>
        <v>0</v>
      </c>
      <c r="I11" s="6">
        <f>SUBTOTAL(109,Tabelle13[August])</f>
        <v>0</v>
      </c>
      <c r="J11" s="6">
        <f>SUBTOTAL(109,Tabelle13[September])</f>
        <v>0</v>
      </c>
      <c r="K11" s="6">
        <f>SUBTOTAL(109,Tabelle13[Oktober])</f>
        <v>0</v>
      </c>
      <c r="L11" s="6">
        <f>SUBTOTAL(109,Tabelle13[November])</f>
        <v>0</v>
      </c>
      <c r="M11" s="6">
        <f>SUBTOTAL(109,Tabelle13[Dezember])</f>
        <v>0</v>
      </c>
    </row>
    <row r="14" spans="1:13" x14ac:dyDescent="0.3">
      <c r="A14" t="s">
        <v>23</v>
      </c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  <c r="J14" t="s">
        <v>8</v>
      </c>
      <c r="K14" t="s">
        <v>9</v>
      </c>
      <c r="L14" t="s">
        <v>10</v>
      </c>
      <c r="M14" t="s">
        <v>11</v>
      </c>
    </row>
    <row r="15" spans="1:13" x14ac:dyDescent="0.3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3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">
      <c r="B21" s="6">
        <f>SUBTOTAL(109,Tabelle135[Januar])</f>
        <v>0</v>
      </c>
      <c r="C21" s="6">
        <f>SUBTOTAL(109,Tabelle135[Februar])</f>
        <v>0</v>
      </c>
      <c r="D21" s="6">
        <f>SUBTOTAL(109,Tabelle135[März])</f>
        <v>0</v>
      </c>
      <c r="E21" s="6">
        <f>SUBTOTAL(109,Tabelle135[April])</f>
        <v>0</v>
      </c>
      <c r="F21" s="6">
        <f>SUBTOTAL(109,Tabelle135[Mai])</f>
        <v>0</v>
      </c>
      <c r="G21" s="6">
        <f>SUBTOTAL(109,Tabelle135[Juni])</f>
        <v>0</v>
      </c>
      <c r="H21" s="6">
        <f>SUBTOTAL(109,Tabelle135[Juli])</f>
        <v>0</v>
      </c>
      <c r="I21" s="6">
        <f>SUBTOTAL(109,Tabelle135[August])</f>
        <v>0</v>
      </c>
      <c r="J21" s="6">
        <f>SUBTOTAL(109,Tabelle135[September])</f>
        <v>0</v>
      </c>
      <c r="K21" s="6">
        <f>SUBTOTAL(109,Tabelle135[Oktober])</f>
        <v>0</v>
      </c>
      <c r="L21" s="6">
        <f>SUBTOTAL(109,Tabelle135[November])</f>
        <v>0</v>
      </c>
      <c r="M21" s="6">
        <f>SUBTOTAL(109,Tabelle135[Dezember])</f>
        <v>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B2E1-0B21-4601-BE1D-45F3D48D56CC}">
  <dimension ref="A1:M9"/>
  <sheetViews>
    <sheetView tabSelected="1" workbookViewId="0">
      <selection activeCell="G18" sqref="G18"/>
    </sheetView>
  </sheetViews>
  <sheetFormatPr baseColWidth="10" defaultRowHeight="14.4" x14ac:dyDescent="0.3"/>
  <cols>
    <col min="1" max="1" width="22.44140625" customWidth="1"/>
  </cols>
  <sheetData>
    <row r="1" spans="1:13" ht="15" thickBot="1" x14ac:dyDescent="0.35">
      <c r="A1" s="1" t="s">
        <v>14</v>
      </c>
      <c r="C1" t="s">
        <v>40</v>
      </c>
    </row>
    <row r="4" spans="1:13" x14ac:dyDescent="0.3">
      <c r="A4" t="s">
        <v>17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</row>
    <row r="5" spans="1:13" x14ac:dyDescent="0.3">
      <c r="A5" s="2" t="s">
        <v>18</v>
      </c>
      <c r="B5" s="3">
        <f>Tabelle1[[#Totals],[Januar]]</f>
        <v>0</v>
      </c>
      <c r="C5" s="3">
        <f>Tabelle1[[#Totals],[Februar]]</f>
        <v>0</v>
      </c>
      <c r="D5" s="3">
        <f>Tabelle1[[#Totals],[März]]</f>
        <v>0</v>
      </c>
      <c r="E5" s="3">
        <f>Tabelle1[[#Totals],[April]]</f>
        <v>0</v>
      </c>
      <c r="F5" s="3">
        <f>Tabelle1[[#Totals],[Mai]]</f>
        <v>0</v>
      </c>
      <c r="G5" s="3">
        <f>Tabelle1[[#Totals],[Juni]]</f>
        <v>0</v>
      </c>
      <c r="H5" s="3">
        <f>Tabelle1[[#Totals],[Juli]]</f>
        <v>0</v>
      </c>
      <c r="I5" s="3">
        <f>Tabelle1[[#Totals],[August]]</f>
        <v>0</v>
      </c>
      <c r="J5" s="3">
        <f>Tabelle1[[#Totals],[September]]</f>
        <v>0</v>
      </c>
      <c r="K5" s="3">
        <f>Tabelle1[[#Totals],[Oktober]]</f>
        <v>0</v>
      </c>
      <c r="L5" s="3">
        <f>Tabelle1[[#Totals],[November]]</f>
        <v>0</v>
      </c>
      <c r="M5" s="3">
        <f>Tabelle1[[#Totals],[Dezember]]</f>
        <v>0</v>
      </c>
    </row>
    <row r="6" spans="1:13" x14ac:dyDescent="0.3">
      <c r="A6" s="2" t="s">
        <v>19</v>
      </c>
      <c r="B6" s="5">
        <f>Tabelle13[[#Totals],[Januar]]+Tabelle135[[#Totals],[Januar]]</f>
        <v>0</v>
      </c>
      <c r="C6" s="5">
        <f>Tabelle13[[#Totals],[Februar]]+Tabelle135[[#Totals],[Februar]]</f>
        <v>0</v>
      </c>
      <c r="D6" s="5">
        <f>Tabelle13[[#Totals],[März]]+Tabelle135[[#Totals],[März]]</f>
        <v>0</v>
      </c>
      <c r="E6" s="5">
        <f>Tabelle13[[#Totals],[April]]+Tabelle135[[#Totals],[April]]</f>
        <v>0</v>
      </c>
      <c r="F6" s="5">
        <f>Tabelle13[[#Totals],[Mai]]+Tabelle135[[#Totals],[Mai]]</f>
        <v>0</v>
      </c>
      <c r="G6" s="5">
        <f>Tabelle13[[#Totals],[Juni]]+Tabelle135[[#Totals],[Juni]]</f>
        <v>0</v>
      </c>
      <c r="H6" s="5">
        <f>Tabelle13[[#Totals],[Juli]]+Tabelle135[[#Totals],[Juli]]</f>
        <v>0</v>
      </c>
      <c r="I6" s="5">
        <f>Tabelle13[[#Totals],[August]]+Tabelle135[[#Totals],[August]]</f>
        <v>0</v>
      </c>
      <c r="J6" s="5">
        <f>Tabelle13[[#Totals],[September]]+Tabelle135[[#Totals],[September]]</f>
        <v>0</v>
      </c>
      <c r="K6" s="5">
        <f>Tabelle13[[#Totals],[Oktober]]+Tabelle135[[#Totals],[Oktober]]</f>
        <v>0</v>
      </c>
      <c r="L6" s="5">
        <f>Tabelle13[[#Totals],[November]]+Tabelle135[[#Totals],[November]]</f>
        <v>0</v>
      </c>
      <c r="M6" s="5">
        <f>Tabelle13[[#Totals],[Dezember]]+Tabelle135[[#Totals],[Dezember]]</f>
        <v>0</v>
      </c>
    </row>
    <row r="7" spans="1:13" x14ac:dyDescent="0.3">
      <c r="A7" s="2" t="s">
        <v>20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3">
      <c r="A8" s="2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3">
      <c r="A9" t="s">
        <v>12</v>
      </c>
      <c r="B9" s="7">
        <f>SUBTOTAL(109,Tabelle134[Januar])</f>
        <v>0</v>
      </c>
      <c r="C9" s="7">
        <f>SUBTOTAL(109,Tabelle134[Februar])</f>
        <v>0</v>
      </c>
      <c r="D9" s="7">
        <f>SUBTOTAL(109,Tabelle134[März])</f>
        <v>0</v>
      </c>
      <c r="E9" s="7">
        <f>SUBTOTAL(109,Tabelle134[April])</f>
        <v>0</v>
      </c>
      <c r="F9" s="7">
        <f>SUBTOTAL(109,Tabelle134[Mai])</f>
        <v>0</v>
      </c>
      <c r="G9" s="7">
        <f>SUBTOTAL(109,Tabelle134[Juni])</f>
        <v>0</v>
      </c>
      <c r="H9" s="7">
        <f>SUBTOTAL(109,Tabelle134[Juli])</f>
        <v>0</v>
      </c>
      <c r="I9" s="7">
        <f>SUBTOTAL(109,Tabelle134[August])</f>
        <v>0</v>
      </c>
      <c r="J9" s="7">
        <f>SUBTOTAL(109,Tabelle134[September])</f>
        <v>0</v>
      </c>
      <c r="K9" s="7">
        <f>SUBTOTAL(109,Tabelle134[Oktober])</f>
        <v>0</v>
      </c>
      <c r="L9" s="7">
        <f>SUBTOTAL(109,Tabelle134[November])</f>
        <v>0</v>
      </c>
      <c r="M9" s="7">
        <f>SUBTOTAL(109,Tabelle134[Dezember])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1C6B-DAC2-40B0-91C9-418C5E52B8C3}">
  <dimension ref="A1:N13"/>
  <sheetViews>
    <sheetView workbookViewId="0">
      <selection activeCell="B6" sqref="B6"/>
    </sheetView>
  </sheetViews>
  <sheetFormatPr baseColWidth="10" defaultRowHeight="14.4" x14ac:dyDescent="0.3"/>
  <cols>
    <col min="1" max="1" width="22.44140625" customWidth="1"/>
    <col min="2" max="2" width="16.44140625" customWidth="1"/>
  </cols>
  <sheetData>
    <row r="1" spans="1:14" ht="15" thickBot="1" x14ac:dyDescent="0.35">
      <c r="A1" s="1" t="s">
        <v>27</v>
      </c>
      <c r="C1" t="s">
        <v>41</v>
      </c>
    </row>
    <row r="3" spans="1:14" x14ac:dyDescent="0.3">
      <c r="B3" t="s">
        <v>43</v>
      </c>
    </row>
    <row r="4" spans="1:14" s="10" customFormat="1" x14ac:dyDescent="0.3">
      <c r="A4" s="10" t="s">
        <v>29</v>
      </c>
      <c r="B4" s="11" t="s">
        <v>42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</row>
    <row r="5" spans="1:14" x14ac:dyDescent="0.3">
      <c r="A5" s="2" t="s">
        <v>28</v>
      </c>
      <c r="B5" s="2"/>
      <c r="C5" s="2">
        <f>Tabelle1[[#Totals],[Januar]]-Tabelle135[[#Totals],[Januar]]</f>
        <v>0</v>
      </c>
      <c r="D5" s="2">
        <f>Tabelle1[[#Totals],[Februar]]-Tabelle135[[#Totals],[Februar]]</f>
        <v>0</v>
      </c>
      <c r="E5" s="2">
        <f>Tabelle1[[#Totals],[März]]-Tabelle135[[#Totals],[März]]</f>
        <v>0</v>
      </c>
      <c r="F5" s="2">
        <f>Tabelle1[[#Totals],[April]]-Tabelle135[[#Totals],[April]]</f>
        <v>0</v>
      </c>
      <c r="G5" s="2">
        <f>Tabelle1[[#Totals],[Mai]]-Tabelle135[[#Totals],[Mai]]</f>
        <v>0</v>
      </c>
      <c r="H5" s="2">
        <f>Tabelle1[[#Totals],[Juni]]-Tabelle135[[#Totals],[Juni]]</f>
        <v>0</v>
      </c>
      <c r="I5" s="2">
        <f>Tabelle1[[#Totals],[Juli]]-Tabelle135[[#Totals],[Juli]]</f>
        <v>0</v>
      </c>
      <c r="J5" s="2">
        <f>Tabelle1[[#Totals],[August]]-Tabelle135[[#Totals],[August]]</f>
        <v>0</v>
      </c>
      <c r="K5" s="2">
        <f>Tabelle1[[#Totals],[September]]-Tabelle135[[#Totals],[September]]</f>
        <v>0</v>
      </c>
      <c r="L5" s="2">
        <f>Tabelle1[[#Totals],[Oktober]]-Tabelle135[[#Totals],[Oktober]]</f>
        <v>0</v>
      </c>
      <c r="M5" s="2">
        <f>Tabelle1[[#Totals],[November]]-Tabelle135[[#Totals],[November]]</f>
        <v>0</v>
      </c>
      <c r="N5" s="2">
        <f>Tabelle1[[#Totals],[Dezember]]-Tabelle135[[#Totals],[Dezember]]</f>
        <v>0</v>
      </c>
    </row>
    <row r="6" spans="1:14" x14ac:dyDescent="0.3">
      <c r="A6" s="2" t="s">
        <v>31</v>
      </c>
      <c r="B6" s="8">
        <v>0.05</v>
      </c>
      <c r="C6" s="2">
        <f>C5*Tabelle16[[#This Row],[Zuteilungen in %]]</f>
        <v>0</v>
      </c>
      <c r="D6" s="2">
        <f>D5*Tabelle16[[#This Row],[Zuteilungen in %]]</f>
        <v>0</v>
      </c>
      <c r="E6" s="2">
        <f>E5*Tabelle16[[#This Row],[Zuteilungen in %]]</f>
        <v>0</v>
      </c>
      <c r="F6" s="2">
        <f>F5*Tabelle16[[#This Row],[Zuteilungen in %]]</f>
        <v>0</v>
      </c>
      <c r="G6" s="2">
        <f>G5*Tabelle16[[#This Row],[Zuteilungen in %]]</f>
        <v>0</v>
      </c>
      <c r="H6" s="2">
        <f>H5*Tabelle16[[#This Row],[Zuteilungen in %]]</f>
        <v>0</v>
      </c>
      <c r="I6" s="2">
        <f>I5*Tabelle16[[#This Row],[Zuteilungen in %]]</f>
        <v>0</v>
      </c>
      <c r="J6" s="2">
        <f>J5*Tabelle16[[#This Row],[Zuteilungen in %]]</f>
        <v>0</v>
      </c>
      <c r="K6" s="2">
        <f>K5*Tabelle16[[#This Row],[Zuteilungen in %]]</f>
        <v>0</v>
      </c>
      <c r="L6" s="2">
        <f>L5*Tabelle16[[#This Row],[Zuteilungen in %]]</f>
        <v>0</v>
      </c>
      <c r="M6" s="2">
        <f>M5*Tabelle16[[#This Row],[Zuteilungen in %]]</f>
        <v>0</v>
      </c>
      <c r="N6" s="2">
        <f>N5*Tabelle16[[#This Row],[Zuteilungen in %]]</f>
        <v>0</v>
      </c>
    </row>
    <row r="7" spans="1:14" x14ac:dyDescent="0.3">
      <c r="A7" s="2" t="s">
        <v>32</v>
      </c>
      <c r="B7" s="8">
        <v>0.1</v>
      </c>
      <c r="C7" s="2">
        <f>C5*Tabelle16[[#This Row],[Zuteilungen in %]]</f>
        <v>0</v>
      </c>
      <c r="D7" s="2">
        <f>D5*Tabelle16[[#This Row],[Zuteilungen in %]]</f>
        <v>0</v>
      </c>
      <c r="E7" s="2">
        <f>E5*Tabelle16[[#This Row],[Zuteilungen in %]]</f>
        <v>0</v>
      </c>
      <c r="F7" s="2">
        <f>F5*Tabelle16[[#This Row],[Zuteilungen in %]]</f>
        <v>0</v>
      </c>
      <c r="G7" s="2">
        <f>G5*Tabelle16[[#This Row],[Zuteilungen in %]]</f>
        <v>0</v>
      </c>
      <c r="H7" s="2">
        <f>H5*Tabelle16[[#This Row],[Zuteilungen in %]]</f>
        <v>0</v>
      </c>
      <c r="I7" s="2">
        <f>I5*Tabelle16[[#This Row],[Zuteilungen in %]]</f>
        <v>0</v>
      </c>
      <c r="J7" s="2">
        <f>J5*Tabelle16[[#This Row],[Zuteilungen in %]]</f>
        <v>0</v>
      </c>
      <c r="K7" s="2">
        <f>K5*Tabelle16[[#This Row],[Zuteilungen in %]]</f>
        <v>0</v>
      </c>
      <c r="L7" s="2">
        <f>L5*Tabelle16[[#This Row],[Zuteilungen in %]]</f>
        <v>0</v>
      </c>
      <c r="M7" s="2">
        <f>M5*Tabelle16[[#This Row],[Zuteilungen in %]]</f>
        <v>0</v>
      </c>
      <c r="N7" s="2">
        <f>N5*Tabelle16[[#This Row],[Zuteilungen in %]]</f>
        <v>0</v>
      </c>
    </row>
    <row r="8" spans="1:14" x14ac:dyDescent="0.3">
      <c r="A8" s="2" t="s">
        <v>33</v>
      </c>
      <c r="B8" s="8">
        <v>0.15</v>
      </c>
      <c r="C8" s="2">
        <f>C5*Tabelle16[[#This Row],[Zuteilungen in %]]</f>
        <v>0</v>
      </c>
      <c r="D8" s="2">
        <f>D5*Tabelle16[[#This Row],[Zuteilungen in %]]</f>
        <v>0</v>
      </c>
      <c r="E8" s="2">
        <f>E5*Tabelle16[[#This Row],[Zuteilungen in %]]</f>
        <v>0</v>
      </c>
      <c r="F8" s="2">
        <f>F5*Tabelle16[[#This Row],[Zuteilungen in %]]</f>
        <v>0</v>
      </c>
      <c r="G8" s="2">
        <f>G5*Tabelle16[[#This Row],[Zuteilungen in %]]</f>
        <v>0</v>
      </c>
      <c r="H8" s="2">
        <f>H5*Tabelle16[[#This Row],[Zuteilungen in %]]</f>
        <v>0</v>
      </c>
      <c r="I8" s="2">
        <f>I5*Tabelle16[[#This Row],[Zuteilungen in %]]</f>
        <v>0</v>
      </c>
      <c r="J8" s="2">
        <f>J5*Tabelle16[[#This Row],[Zuteilungen in %]]</f>
        <v>0</v>
      </c>
      <c r="K8" s="2">
        <f>K5*Tabelle16[[#This Row],[Zuteilungen in %]]</f>
        <v>0</v>
      </c>
      <c r="L8" s="2">
        <f>L5*Tabelle16[[#This Row],[Zuteilungen in %]]</f>
        <v>0</v>
      </c>
      <c r="M8" s="2">
        <f>M5*Tabelle16[[#This Row],[Zuteilungen in %]]</f>
        <v>0</v>
      </c>
      <c r="N8" s="2">
        <f>N5*Tabelle16[[#This Row],[Zuteilungen in %]]</f>
        <v>0</v>
      </c>
    </row>
    <row r="9" spans="1:14" x14ac:dyDescent="0.3">
      <c r="A9" s="2" t="s">
        <v>30</v>
      </c>
      <c r="B9" s="8">
        <v>0.7</v>
      </c>
      <c r="C9" s="2">
        <f>C5*Tabelle16[[#This Row],[Zuteilungen in %]]</f>
        <v>0</v>
      </c>
      <c r="D9" s="2">
        <f>D5*Tabelle16[[#This Row],[Zuteilungen in %]]</f>
        <v>0</v>
      </c>
      <c r="E9" s="2">
        <f>E5*Tabelle16[[#This Row],[Zuteilungen in %]]</f>
        <v>0</v>
      </c>
      <c r="F9" s="2">
        <f>F5*Tabelle16[[#This Row],[Zuteilungen in %]]</f>
        <v>0</v>
      </c>
      <c r="G9" s="2">
        <f>G5*Tabelle16[[#This Row],[Zuteilungen in %]]</f>
        <v>0</v>
      </c>
      <c r="H9" s="2">
        <f>H5*Tabelle16[[#This Row],[Zuteilungen in %]]</f>
        <v>0</v>
      </c>
      <c r="I9" s="2">
        <f>I5*Tabelle16[[#This Row],[Zuteilungen in %]]</f>
        <v>0</v>
      </c>
      <c r="J9" s="2">
        <f>J5*Tabelle16[[#This Row],[Zuteilungen in %]]</f>
        <v>0</v>
      </c>
      <c r="K9" s="2">
        <f>K5*Tabelle16[[#This Row],[Zuteilungen in %]]</f>
        <v>0</v>
      </c>
      <c r="L9" s="2">
        <f>L5*Tabelle16[[#This Row],[Zuteilungen in %]]</f>
        <v>0</v>
      </c>
      <c r="M9" s="2">
        <f>M5*Tabelle16[[#This Row],[Zuteilungen in %]]</f>
        <v>0</v>
      </c>
      <c r="N9" s="2">
        <f>N5*Tabelle16[[#This Row],[Zuteilungen in %]]</f>
        <v>0</v>
      </c>
    </row>
    <row r="11" spans="1:14" x14ac:dyDescent="0.3">
      <c r="A11" s="9" t="s">
        <v>34</v>
      </c>
      <c r="B11" t="s">
        <v>35</v>
      </c>
    </row>
    <row r="12" spans="1:14" x14ac:dyDescent="0.3">
      <c r="B12" t="s">
        <v>36</v>
      </c>
    </row>
    <row r="13" spans="1:14" x14ac:dyDescent="0.3">
      <c r="B13" t="s">
        <v>37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Umsatzkalender</vt:lpstr>
      <vt:lpstr>Kostenkalender</vt:lpstr>
      <vt:lpstr>Jahresübersicht</vt:lpstr>
      <vt:lpstr>Kontenmodell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 Budrich</cp:lastModifiedBy>
  <dcterms:created xsi:type="dcterms:W3CDTF">2022-09-14T11:59:53Z</dcterms:created>
  <dcterms:modified xsi:type="dcterms:W3CDTF">2022-09-14T12:33:21Z</dcterms:modified>
</cp:coreProperties>
</file>